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G125" i="1" l="1"/>
  <c r="F125" i="1"/>
  <c r="F124" i="1"/>
  <c r="F123" i="1"/>
  <c r="F119" i="1"/>
  <c r="F118" i="1"/>
  <c r="F117" i="1"/>
  <c r="F116" i="1"/>
  <c r="F115" i="1"/>
  <c r="F114" i="1"/>
  <c r="F113" i="1"/>
  <c r="F112" i="1"/>
  <c r="G119" i="1" s="1"/>
  <c r="F110" i="1"/>
  <c r="F109" i="1"/>
  <c r="F108" i="1"/>
  <c r="F107" i="1"/>
  <c r="F106" i="1"/>
  <c r="G110" i="1" s="1"/>
  <c r="F102" i="1"/>
  <c r="G102" i="1" s="1"/>
  <c r="F101" i="1"/>
  <c r="F100" i="1"/>
  <c r="F95" i="1"/>
  <c r="F94" i="1"/>
  <c r="F93" i="1"/>
  <c r="F92" i="1"/>
  <c r="G95" i="1" s="1"/>
  <c r="F90" i="1"/>
  <c r="F89" i="1"/>
  <c r="F88" i="1"/>
  <c r="F87" i="1"/>
  <c r="F86" i="1"/>
  <c r="F85" i="1"/>
  <c r="F84" i="1"/>
  <c r="G90" i="1" s="1"/>
  <c r="F82" i="1"/>
  <c r="F81" i="1"/>
  <c r="F80" i="1"/>
  <c r="F79" i="1"/>
  <c r="F78" i="1"/>
  <c r="F77" i="1"/>
  <c r="G82" i="1" s="1"/>
  <c r="F72" i="1"/>
  <c r="F71" i="1"/>
  <c r="F70" i="1"/>
  <c r="F69" i="1"/>
  <c r="F68" i="1"/>
  <c r="F67" i="1"/>
  <c r="F66" i="1"/>
  <c r="F65" i="1"/>
  <c r="F64" i="1"/>
  <c r="G72" i="1" s="1"/>
  <c r="F63" i="1"/>
  <c r="F73" i="1" s="1"/>
  <c r="G73" i="1" s="1"/>
  <c r="F59" i="1"/>
  <c r="F58" i="1"/>
  <c r="K57" i="1"/>
  <c r="E57" i="1" s="1"/>
  <c r="F57" i="1" s="1"/>
  <c r="K56" i="1"/>
  <c r="E56" i="1"/>
  <c r="F56" i="1" s="1"/>
  <c r="K55" i="1"/>
  <c r="E55" i="1"/>
  <c r="F55" i="1" s="1"/>
  <c r="K53" i="1"/>
  <c r="E53" i="1" s="1"/>
  <c r="F53" i="1" s="1"/>
  <c r="K52" i="1"/>
  <c r="E52" i="1" s="1"/>
  <c r="F52" i="1" s="1"/>
  <c r="K51" i="1"/>
  <c r="E51" i="1"/>
  <c r="F51" i="1" s="1"/>
  <c r="K50" i="1"/>
  <c r="E50" i="1"/>
  <c r="F50" i="1" s="1"/>
  <c r="G59" i="1" s="1"/>
  <c r="G48" i="1"/>
  <c r="G60" i="1" s="1"/>
  <c r="E48" i="1"/>
  <c r="F46" i="1"/>
  <c r="F44" i="1"/>
  <c r="F60" i="1" s="1"/>
  <c r="F40" i="1"/>
  <c r="F39" i="1"/>
  <c r="F38" i="1"/>
  <c r="G40" i="1" s="1"/>
  <c r="F36" i="1"/>
  <c r="F35" i="1"/>
  <c r="F34" i="1"/>
  <c r="G36" i="1" s="1"/>
  <c r="F32" i="1"/>
  <c r="F31" i="1"/>
  <c r="G32" i="1" s="1"/>
  <c r="F29" i="1"/>
  <c r="G29" i="1" s="1"/>
  <c r="F27" i="1"/>
  <c r="F26" i="1"/>
  <c r="F25" i="1"/>
  <c r="F24" i="1"/>
  <c r="F23" i="1"/>
  <c r="G27" i="1" s="1"/>
  <c r="F22" i="1"/>
  <c r="F20" i="1"/>
  <c r="F19" i="1"/>
  <c r="F18" i="1"/>
  <c r="F17" i="1"/>
  <c r="F16" i="1"/>
  <c r="F15" i="1"/>
  <c r="F14" i="1"/>
  <c r="F13" i="1"/>
  <c r="G20" i="1" s="1"/>
  <c r="F11" i="1"/>
  <c r="G11" i="1" s="1"/>
  <c r="F10" i="1"/>
  <c r="F9" i="1"/>
  <c r="F7" i="1"/>
  <c r="F6" i="1"/>
  <c r="G2" i="1"/>
  <c r="F41" i="1" l="1"/>
  <c r="G41" i="1"/>
  <c r="F96" i="1"/>
  <c r="G96" i="1" s="1"/>
  <c r="F126" i="1"/>
  <c r="G126" i="1" s="1"/>
  <c r="G128" i="1" l="1"/>
  <c r="F128" i="1"/>
</calcChain>
</file>

<file path=xl/sharedStrings.xml><?xml version="1.0" encoding="utf-8"?>
<sst xmlns="http://schemas.openxmlformats.org/spreadsheetml/2006/main" count="215" uniqueCount="140">
  <si>
    <t>EXPERTISE</t>
  </si>
  <si>
    <t>tel</t>
  </si>
  <si>
    <t>RETE</t>
  </si>
  <si>
    <t>mail</t>
  </si>
  <si>
    <t>MECC</t>
  </si>
  <si>
    <t>conto tesoreria</t>
  </si>
  <si>
    <t>adeguatezza della proposta (max. 20 punti)</t>
  </si>
  <si>
    <t>estensione territoriale</t>
  </si>
  <si>
    <t>regionale SI</t>
  </si>
  <si>
    <t>x</t>
  </si>
  <si>
    <t>regionale NO</t>
  </si>
  <si>
    <t>A - rete</t>
  </si>
  <si>
    <t>solo un'opzione tra le seguenti</t>
  </si>
  <si>
    <t>meno di 5 scuole</t>
  </si>
  <si>
    <t>5 scuole</t>
  </si>
  <si>
    <t>più di 5 scuole</t>
  </si>
  <si>
    <t>B - linee di formazione</t>
  </si>
  <si>
    <t>A- didattica, valutazione, tirocinio</t>
  </si>
  <si>
    <t>B- sicurezza, informazione e formazione del personale</t>
  </si>
  <si>
    <t>C- orientamento, plurilinguismo, consulenza alle famiglie</t>
  </si>
  <si>
    <t>D- progettazione europea, fundraising, territorio</t>
  </si>
  <si>
    <t>E- parternariati, alternanza scuola-lavoro</t>
  </si>
  <si>
    <t>F- tecnologie informatiche nella didattica e nell'organizzazione scolastica</t>
  </si>
  <si>
    <t>G- DSA, BES, disabilità, dispersione, disagio sociale, devianza, rischio</t>
  </si>
  <si>
    <t>H- didattica e flessibilità, integrazione e territorio, intercultura</t>
  </si>
  <si>
    <t>1 - risorse umane</t>
  </si>
  <si>
    <t>docenti interni</t>
  </si>
  <si>
    <t>docenti esterni</t>
  </si>
  <si>
    <t>docenti universitari</t>
  </si>
  <si>
    <t>esperti/professionisti mondo del lavoro</t>
  </si>
  <si>
    <t>esperti di associazioni disciplinari</t>
  </si>
  <si>
    <t>esperti di associazioni professionali</t>
  </si>
  <si>
    <t>2 - criteri individuazione esperti</t>
  </si>
  <si>
    <t>SI/NO</t>
  </si>
  <si>
    <t>3 - ideazione</t>
  </si>
  <si>
    <t>motivazione idea</t>
  </si>
  <si>
    <t>3.1</t>
  </si>
  <si>
    <t>aspetti  innovativi</t>
  </si>
  <si>
    <t>5.3 - architettura del progetto</t>
  </si>
  <si>
    <t>specificazione delle azioni del progetto</t>
  </si>
  <si>
    <t>specificazione delle fasi del progetto</t>
  </si>
  <si>
    <t>specificazione degli obiettivi del progetto</t>
  </si>
  <si>
    <t>6 - valutazione</t>
  </si>
  <si>
    <t>monitoraggio</t>
  </si>
  <si>
    <t>verifica efficacia</t>
  </si>
  <si>
    <t>autovalutazione</t>
  </si>
  <si>
    <t xml:space="preserve">TOTALE </t>
  </si>
  <si>
    <t>ADEGUATEZZA</t>
  </si>
  <si>
    <t>9 -costo complessivo dell'ora di formazione per corsista (max. 20 punti)</t>
  </si>
  <si>
    <t>4-1</t>
  </si>
  <si>
    <t>adeguatezza scelta destinatari SI/NO</t>
  </si>
  <si>
    <t>4-2</t>
  </si>
  <si>
    <t>numero docenti in formazione</t>
  </si>
  <si>
    <t>4-3</t>
  </si>
  <si>
    <t>adeguatezza dei criteri di selezione domande</t>
  </si>
  <si>
    <t>costo per docente formato</t>
  </si>
  <si>
    <t>controllo costo per docente</t>
  </si>
  <si>
    <t>congruità economica</t>
  </si>
  <si>
    <t>preventivo spesa</t>
  </si>
  <si>
    <t>VALORE</t>
  </si>
  <si>
    <t>ORE</t>
  </si>
  <si>
    <t>DATO</t>
  </si>
  <si>
    <t>8 - gruppo di lavoro</t>
  </si>
  <si>
    <t>progettazione</t>
  </si>
  <si>
    <t xml:space="preserve">coordinamento </t>
  </si>
  <si>
    <t>tutoraggio</t>
  </si>
  <si>
    <t>altra attività gruppo di lavoro</t>
  </si>
  <si>
    <t>esperti</t>
  </si>
  <si>
    <t>tutor</t>
  </si>
  <si>
    <t>ata</t>
  </si>
  <si>
    <t>facile consumo</t>
  </si>
  <si>
    <t>X</t>
  </si>
  <si>
    <t>altro materiale</t>
  </si>
  <si>
    <t>TOTALE</t>
  </si>
  <si>
    <t>COSTO</t>
  </si>
  <si>
    <t xml:space="preserve">COSTO   </t>
  </si>
  <si>
    <t>11 - progetti formativi precedentemente attivati (max. 20 punti)</t>
  </si>
  <si>
    <t>precedenti attività di formazione e ricerca sulla didattica per competenze</t>
  </si>
  <si>
    <t>precedenti attività di formazione e ricerca sulla valutazione</t>
  </si>
  <si>
    <t>precedenti attività di formazione e ricerca sulle tecnologie</t>
  </si>
  <si>
    <t>precedenti attività di formazione e ricerca sull'ambiente apprendimento</t>
  </si>
  <si>
    <t>precedenti attività di formazione e ricerca sul curricolo verticale</t>
  </si>
  <si>
    <t>precedenti attività di formazione e ricerca sull'alternanza scuola-lavoro</t>
  </si>
  <si>
    <t>precedenti attività di formazione e ricerca sulla sicurezza</t>
  </si>
  <si>
    <t>precedenti attività di formazione e ricerca sulla progettazione europea e fundraising</t>
  </si>
  <si>
    <t>precedenti attività di formazione e ricerca su orientamento, plurilinguismo</t>
  </si>
  <si>
    <t>precedenti attività di formazione e ricerca sulla disabilità</t>
  </si>
  <si>
    <t xml:space="preserve">ESPERIENZA    </t>
  </si>
  <si>
    <t>qualità e fruibilità dei materiali formativi (max. 20 punti)</t>
  </si>
  <si>
    <t>5.4.2 - materiali in ingresso</t>
  </si>
  <si>
    <t>social network</t>
  </si>
  <si>
    <t>dispense cartacee</t>
  </si>
  <si>
    <t>multimedia</t>
  </si>
  <si>
    <t>forum online</t>
  </si>
  <si>
    <t>piattaforma di contenuti</t>
  </si>
  <si>
    <t>altro</t>
  </si>
  <si>
    <t>materiali da realizzare</t>
  </si>
  <si>
    <t>dossier</t>
  </si>
  <si>
    <t>sito dedicato alla sperimentazione</t>
  </si>
  <si>
    <t>materiali didattici cartacei</t>
  </si>
  <si>
    <t>registrazioni audio - video</t>
  </si>
  <si>
    <t>pubblicazione online</t>
  </si>
  <si>
    <t>materiali didattici multimediali</t>
  </si>
  <si>
    <t>disseminazione</t>
  </si>
  <si>
    <t>sito scuola</t>
  </si>
  <si>
    <t>stampa, web</t>
  </si>
  <si>
    <t>mostre/eventi pubblici</t>
  </si>
  <si>
    <t xml:space="preserve">incontri dedicati </t>
  </si>
  <si>
    <t>TOTALE MATERIALI</t>
  </si>
  <si>
    <t>facilità di raggiungimento della sede del corso da parte dei discenti (20 punti)</t>
  </si>
  <si>
    <t>4-4 modello organizzativo</t>
  </si>
  <si>
    <t>presenza</t>
  </si>
  <si>
    <t>online</t>
  </si>
  <si>
    <t>blended</t>
  </si>
  <si>
    <t>4-5.1</t>
  </si>
  <si>
    <t>numero ore in presenza</t>
  </si>
  <si>
    <t>4-5.2</t>
  </si>
  <si>
    <t>numero ore online</t>
  </si>
  <si>
    <t>5.4.1 - sistemi apprendimento</t>
  </si>
  <si>
    <t>frontale interattiva</t>
  </si>
  <si>
    <t>cooperativo</t>
  </si>
  <si>
    <t>focus group</t>
  </si>
  <si>
    <t>aula virtuale</t>
  </si>
  <si>
    <t>5-7 logistica e attrezzature</t>
  </si>
  <si>
    <t>laboratori</t>
  </si>
  <si>
    <t>aule</t>
  </si>
  <si>
    <t>piattaforma dedicata</t>
  </si>
  <si>
    <t>forum</t>
  </si>
  <si>
    <t>rete internet</t>
  </si>
  <si>
    <t>LIM</t>
  </si>
  <si>
    <t>tablet</t>
  </si>
  <si>
    <t>altro (video conferenza, ecc.)</t>
  </si>
  <si>
    <t>5-8 aule e postazioni di lavoro previste</t>
  </si>
  <si>
    <t>numero aule</t>
  </si>
  <si>
    <t>numero postazioni informatiche</t>
  </si>
  <si>
    <t>una postazione / un docente</t>
  </si>
  <si>
    <t>una postazione / due docenti</t>
  </si>
  <si>
    <t>una postazione per più di due docenti</t>
  </si>
  <si>
    <t>TOTALE SEDE</t>
  </si>
  <si>
    <t>TOTALE PROGETTO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</si>
</sst>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1" fillId="4" borderId="0" xfId="0" applyFont="1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1" fillId="5" borderId="0" xfId="0" applyFont="1" applyFill="1" applyAlignment="1" applyProtection="1">
      <alignment horizontal="center"/>
      <protection locked="0"/>
    </xf>
    <xf numFmtId="0" fontId="0" fillId="6" borderId="0" xfId="0" applyFill="1" applyProtection="1">
      <protection locked="0"/>
    </xf>
    <xf numFmtId="0" fontId="0" fillId="7" borderId="0" xfId="0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1" fillId="8" borderId="0" xfId="0" applyFont="1" applyFill="1" applyAlignment="1" applyProtection="1">
      <alignment horizontal="center"/>
      <protection locked="0"/>
    </xf>
    <xf numFmtId="0" fontId="1" fillId="9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alignment horizontal="center"/>
      <protection locked="0"/>
    </xf>
    <xf numFmtId="0" fontId="0" fillId="5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3" fillId="6" borderId="0" xfId="0" applyFont="1" applyFill="1" applyProtection="1">
      <protection locked="0"/>
    </xf>
    <xf numFmtId="0" fontId="4" fillId="5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Protection="1"/>
    <xf numFmtId="0" fontId="0" fillId="0" borderId="0" xfId="0" applyProtection="1"/>
    <xf numFmtId="0" fontId="0" fillId="0" borderId="0" xfId="0" applyFill="1" applyBorder="1" applyProtection="1"/>
    <xf numFmtId="0" fontId="0" fillId="0" borderId="0" xfId="0" applyFill="1" applyProtection="1"/>
    <xf numFmtId="0" fontId="0" fillId="6" borderId="0" xfId="0" applyFill="1" applyProtection="1"/>
    <xf numFmtId="0" fontId="3" fillId="6" borderId="0" xfId="0" applyFont="1" applyFill="1" applyProtection="1"/>
    <xf numFmtId="0" fontId="3" fillId="2" borderId="0" xfId="0" applyFont="1" applyFill="1" applyBorder="1" applyProtection="1"/>
    <xf numFmtId="0" fontId="0" fillId="7" borderId="0" xfId="0" applyFill="1" applyProtection="1"/>
    <xf numFmtId="0" fontId="3" fillId="2" borderId="0" xfId="0" applyFont="1" applyFill="1" applyProtection="1"/>
    <xf numFmtId="0" fontId="3" fillId="0" borderId="0" xfId="0" applyFont="1" applyFill="1" applyProtection="1"/>
    <xf numFmtId="0" fontId="8" fillId="0" borderId="0" xfId="0" applyFont="1" applyProtection="1"/>
    <xf numFmtId="0" fontId="5" fillId="3" borderId="0" xfId="0" applyFont="1" applyFill="1" applyBorder="1" applyProtection="1"/>
    <xf numFmtId="0" fontId="0" fillId="4" borderId="0" xfId="0" applyFill="1" applyProtection="1"/>
    <xf numFmtId="0" fontId="0" fillId="0" borderId="0" xfId="0" applyFill="1" applyAlignment="1" applyProtection="1">
      <alignment horizontal="right"/>
    </xf>
    <xf numFmtId="0" fontId="0" fillId="4" borderId="0" xfId="0" applyFill="1" applyAlignment="1" applyProtection="1">
      <alignment horizontal="left"/>
    </xf>
    <xf numFmtId="0" fontId="0" fillId="6" borderId="0" xfId="0" quotePrefix="1" applyFill="1" applyAlignment="1" applyProtection="1">
      <alignment horizontal="right"/>
    </xf>
    <xf numFmtId="0" fontId="0" fillId="2" borderId="0" xfId="0" applyFill="1" applyProtection="1"/>
    <xf numFmtId="0" fontId="0" fillId="0" borderId="0" xfId="0" quotePrefix="1" applyProtection="1"/>
    <xf numFmtId="0" fontId="0" fillId="0" borderId="0" xfId="0" quotePrefix="1" applyAlignment="1" applyProtection="1">
      <alignment horizontal="right"/>
    </xf>
    <xf numFmtId="0" fontId="6" fillId="4" borderId="0" xfId="0" applyFont="1" applyFill="1" applyProtection="1"/>
    <xf numFmtId="1" fontId="7" fillId="7" borderId="0" xfId="0" applyNumberFormat="1" applyFont="1" applyFill="1" applyProtection="1"/>
    <xf numFmtId="0" fontId="7" fillId="7" borderId="0" xfId="0" applyFont="1" applyFill="1" applyProtection="1"/>
    <xf numFmtId="1" fontId="9" fillId="0" borderId="0" xfId="0" applyNumberFormat="1" applyFont="1" applyProtection="1"/>
    <xf numFmtId="2" fontId="0" fillId="0" borderId="0" xfId="0" applyNumberFormat="1" applyFill="1" applyProtection="1"/>
    <xf numFmtId="2" fontId="0" fillId="9" borderId="1" xfId="0" applyNumberFormat="1" applyFill="1" applyBorder="1" applyProtection="1"/>
    <xf numFmtId="0" fontId="0" fillId="9" borderId="1" xfId="0" applyFill="1" applyBorder="1" applyProtection="1"/>
  </cellXfs>
  <cellStyles count="1">
    <cellStyle name="Normale" xfId="0" builtinId="0"/>
  </cellStyles>
  <dxfs count="2">
    <dxf>
      <font>
        <color rgb="FF9C0006"/>
      </font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tabSelected="1" zoomScale="85" zoomScaleNormal="85" workbookViewId="0">
      <selection activeCell="E12" sqref="E12"/>
    </sheetView>
  </sheetViews>
  <sheetFormatPr defaultRowHeight="15" x14ac:dyDescent="0.25"/>
  <cols>
    <col min="1" max="1" width="14" style="22" customWidth="1"/>
    <col min="2" max="2" width="13.85546875" style="22" bestFit="1" customWidth="1"/>
    <col min="3" max="3" width="31.5703125" style="22" customWidth="1"/>
    <col min="4" max="4" width="81" style="22" customWidth="1"/>
    <col min="5" max="5" width="16.42578125" style="2" customWidth="1"/>
    <col min="6" max="6" width="12.42578125" style="22" customWidth="1"/>
    <col min="7" max="7" width="14.42578125" style="22" customWidth="1"/>
    <col min="8" max="11" width="9.140625" style="22"/>
    <col min="12" max="16384" width="9.140625" style="1"/>
  </cols>
  <sheetData>
    <row r="1" spans="1:11" ht="18.75" x14ac:dyDescent="0.3">
      <c r="A1" s="21" t="s">
        <v>0</v>
      </c>
      <c r="F1" s="22" t="s">
        <v>1</v>
      </c>
    </row>
    <row r="2" spans="1:11" x14ac:dyDescent="0.25">
      <c r="A2" s="22" t="s">
        <v>2</v>
      </c>
      <c r="F2" s="22" t="s">
        <v>3</v>
      </c>
      <c r="G2" s="22" t="str">
        <f>B3&amp;"@"&amp;"istruzione.it"</f>
        <v>@istruzione.it</v>
      </c>
    </row>
    <row r="3" spans="1:11" x14ac:dyDescent="0.25">
      <c r="A3" s="22" t="s">
        <v>4</v>
      </c>
      <c r="F3" s="22" t="s">
        <v>5</v>
      </c>
    </row>
    <row r="5" spans="1:11" s="3" customFormat="1" x14ac:dyDescent="0.25">
      <c r="A5" s="23"/>
      <c r="B5" s="27" t="s">
        <v>6</v>
      </c>
      <c r="C5" s="27"/>
      <c r="D5" s="27"/>
      <c r="E5" s="4"/>
      <c r="F5" s="27"/>
      <c r="G5" s="23"/>
      <c r="H5" s="23"/>
      <c r="I5" s="23"/>
      <c r="J5" s="23"/>
      <c r="K5" s="23"/>
    </row>
    <row r="6" spans="1:11" s="3" customFormat="1" ht="15.75" x14ac:dyDescent="0.25">
      <c r="A6" s="23"/>
      <c r="B6" s="23">
        <v>1</v>
      </c>
      <c r="C6" s="32" t="s">
        <v>7</v>
      </c>
      <c r="D6" s="23" t="s">
        <v>8</v>
      </c>
      <c r="E6" s="5" t="s">
        <v>9</v>
      </c>
      <c r="F6" s="23" t="str">
        <f>IF(E6="X","AMMESSO"," ")</f>
        <v>AMMESSO</v>
      </c>
      <c r="G6" s="23"/>
      <c r="H6" s="23"/>
      <c r="I6" s="23"/>
      <c r="J6" s="23"/>
      <c r="K6" s="23"/>
    </row>
    <row r="7" spans="1:11" s="3" customFormat="1" x14ac:dyDescent="0.25">
      <c r="A7" s="23"/>
      <c r="B7" s="23"/>
      <c r="C7" s="23"/>
      <c r="D7" s="23" t="s">
        <v>10</v>
      </c>
      <c r="E7" s="5" t="s">
        <v>9</v>
      </c>
      <c r="F7" s="23" t="str">
        <f>IF(E7="X","ESCLUSO PER MANCATA COPERTURA REGIONALE"," ")</f>
        <v>ESCLUSO PER MANCATA COPERTURA REGIONALE</v>
      </c>
      <c r="G7" s="23"/>
      <c r="H7" s="23"/>
      <c r="I7" s="23"/>
      <c r="J7" s="23"/>
      <c r="K7" s="23"/>
    </row>
    <row r="8" spans="1:11" x14ac:dyDescent="0.25">
      <c r="B8" s="22">
        <v>2</v>
      </c>
      <c r="C8" s="33" t="s">
        <v>11</v>
      </c>
      <c r="D8" s="40" t="s">
        <v>12</v>
      </c>
      <c r="E8" s="7"/>
      <c r="F8" s="33"/>
    </row>
    <row r="9" spans="1:11" x14ac:dyDescent="0.25">
      <c r="C9" s="24"/>
      <c r="D9" s="24" t="s">
        <v>13</v>
      </c>
      <c r="E9" s="9"/>
      <c r="F9" s="22">
        <f>IF(E9="x",0,0)</f>
        <v>0</v>
      </c>
      <c r="G9" s="24"/>
      <c r="H9" s="24"/>
    </row>
    <row r="10" spans="1:11" x14ac:dyDescent="0.25">
      <c r="C10" s="24"/>
      <c r="D10" s="24" t="s">
        <v>14</v>
      </c>
      <c r="E10" s="9"/>
      <c r="F10" s="22">
        <f>IF(E10="x",1,0)</f>
        <v>0</v>
      </c>
      <c r="G10" s="24"/>
      <c r="H10" s="24"/>
    </row>
    <row r="11" spans="1:11" x14ac:dyDescent="0.25">
      <c r="C11" s="24"/>
      <c r="D11" s="24" t="s">
        <v>15</v>
      </c>
      <c r="E11" s="9" t="s">
        <v>9</v>
      </c>
      <c r="F11" s="22">
        <f>IF(E11="x",3,0)</f>
        <v>3</v>
      </c>
      <c r="G11" s="24">
        <f>SUM(F9:F11)</f>
        <v>3</v>
      </c>
      <c r="H11" s="24"/>
    </row>
    <row r="12" spans="1:11" x14ac:dyDescent="0.25">
      <c r="B12" s="22">
        <v>3</v>
      </c>
      <c r="C12" s="33" t="s">
        <v>16</v>
      </c>
      <c r="D12" s="33"/>
      <c r="E12" s="7"/>
      <c r="F12" s="33"/>
      <c r="G12" s="24"/>
      <c r="H12" s="24"/>
    </row>
    <row r="13" spans="1:11" x14ac:dyDescent="0.25">
      <c r="C13" s="24"/>
      <c r="D13" s="24" t="s">
        <v>17</v>
      </c>
      <c r="E13" s="9" t="s">
        <v>9</v>
      </c>
      <c r="F13" s="22">
        <f>IF(E13="x",0.25,0)</f>
        <v>0.25</v>
      </c>
      <c r="G13" s="24"/>
      <c r="H13" s="24"/>
    </row>
    <row r="14" spans="1:11" x14ac:dyDescent="0.25">
      <c r="C14" s="24"/>
      <c r="D14" s="24" t="s">
        <v>18</v>
      </c>
      <c r="E14" s="9" t="s">
        <v>9</v>
      </c>
      <c r="F14" s="22">
        <f t="shared" ref="F14:F20" si="0">IF(E14="x",0.25,0)</f>
        <v>0.25</v>
      </c>
      <c r="G14" s="24"/>
      <c r="H14" s="24"/>
    </row>
    <row r="15" spans="1:11" x14ac:dyDescent="0.25">
      <c r="C15" s="24"/>
      <c r="D15" s="24" t="s">
        <v>19</v>
      </c>
      <c r="E15" s="9" t="s">
        <v>9</v>
      </c>
      <c r="F15" s="22">
        <f t="shared" si="0"/>
        <v>0.25</v>
      </c>
      <c r="G15" s="24"/>
      <c r="H15" s="24"/>
    </row>
    <row r="16" spans="1:11" x14ac:dyDescent="0.25">
      <c r="C16" s="24"/>
      <c r="D16" s="24" t="s">
        <v>20</v>
      </c>
      <c r="E16" s="9" t="s">
        <v>9</v>
      </c>
      <c r="F16" s="22">
        <f t="shared" si="0"/>
        <v>0.25</v>
      </c>
      <c r="G16" s="24"/>
      <c r="H16" s="24"/>
    </row>
    <row r="17" spans="1:11" x14ac:dyDescent="0.25">
      <c r="C17" s="24"/>
      <c r="D17" s="24" t="s">
        <v>21</v>
      </c>
      <c r="E17" s="9" t="s">
        <v>9</v>
      </c>
      <c r="F17" s="22">
        <f t="shared" si="0"/>
        <v>0.25</v>
      </c>
      <c r="G17" s="24"/>
      <c r="H17" s="24"/>
    </row>
    <row r="18" spans="1:11" x14ac:dyDescent="0.25">
      <c r="C18" s="24"/>
      <c r="D18" s="24" t="s">
        <v>22</v>
      </c>
      <c r="E18" s="9" t="s">
        <v>9</v>
      </c>
      <c r="F18" s="22">
        <f t="shared" si="0"/>
        <v>0.25</v>
      </c>
      <c r="G18" s="24"/>
      <c r="H18" s="24"/>
    </row>
    <row r="19" spans="1:11" x14ac:dyDescent="0.25">
      <c r="C19" s="24"/>
      <c r="D19" s="24" t="s">
        <v>23</v>
      </c>
      <c r="E19" s="9" t="s">
        <v>9</v>
      </c>
      <c r="F19" s="22">
        <f t="shared" si="0"/>
        <v>0.25</v>
      </c>
      <c r="G19" s="24"/>
      <c r="H19" s="24"/>
    </row>
    <row r="20" spans="1:11" x14ac:dyDescent="0.25">
      <c r="C20" s="24"/>
      <c r="D20" s="24" t="s">
        <v>24</v>
      </c>
      <c r="E20" s="9" t="s">
        <v>9</v>
      </c>
      <c r="F20" s="22">
        <f t="shared" si="0"/>
        <v>0.25</v>
      </c>
      <c r="G20" s="24">
        <f>SUM(F13:F20)</f>
        <v>2</v>
      </c>
      <c r="H20" s="24"/>
    </row>
    <row r="21" spans="1:11" x14ac:dyDescent="0.25">
      <c r="B21" s="22">
        <v>4</v>
      </c>
      <c r="C21" s="33" t="s">
        <v>25</v>
      </c>
      <c r="D21" s="33"/>
      <c r="E21" s="7"/>
      <c r="F21" s="33"/>
      <c r="G21" s="24"/>
      <c r="H21" s="24"/>
    </row>
    <row r="22" spans="1:11" x14ac:dyDescent="0.25">
      <c r="C22" s="24"/>
      <c r="D22" s="24" t="s">
        <v>26</v>
      </c>
      <c r="E22" s="9" t="s">
        <v>9</v>
      </c>
      <c r="F22" s="24">
        <f>IF(E22="x",0.25,0)</f>
        <v>0.25</v>
      </c>
      <c r="G22" s="24"/>
      <c r="H22" s="24"/>
    </row>
    <row r="23" spans="1:11" s="8" customFormat="1" x14ac:dyDescent="0.25">
      <c r="A23" s="24"/>
      <c r="B23" s="24"/>
      <c r="C23" s="34"/>
      <c r="D23" s="24" t="s">
        <v>27</v>
      </c>
      <c r="E23" s="9" t="s">
        <v>9</v>
      </c>
      <c r="F23" s="24">
        <f t="shared" ref="F23:F27" si="1">IF(E23="x",0.25,0)</f>
        <v>0.25</v>
      </c>
      <c r="G23" s="24"/>
      <c r="H23" s="24"/>
      <c r="I23" s="24"/>
      <c r="J23" s="24"/>
      <c r="K23" s="24"/>
    </row>
    <row r="24" spans="1:11" s="8" customFormat="1" x14ac:dyDescent="0.25">
      <c r="A24" s="24"/>
      <c r="B24" s="24"/>
      <c r="C24" s="34"/>
      <c r="D24" s="24" t="s">
        <v>28</v>
      </c>
      <c r="E24" s="9" t="s">
        <v>9</v>
      </c>
      <c r="F24" s="24">
        <f t="shared" si="1"/>
        <v>0.25</v>
      </c>
      <c r="G24" s="24"/>
      <c r="H24" s="24"/>
      <c r="I24" s="24"/>
      <c r="J24" s="24"/>
      <c r="K24" s="24"/>
    </row>
    <row r="25" spans="1:11" s="8" customFormat="1" x14ac:dyDescent="0.25">
      <c r="A25" s="24"/>
      <c r="B25" s="24"/>
      <c r="C25" s="34"/>
      <c r="D25" s="24" t="s">
        <v>29</v>
      </c>
      <c r="E25" s="9" t="s">
        <v>9</v>
      </c>
      <c r="F25" s="24">
        <f t="shared" si="1"/>
        <v>0.25</v>
      </c>
      <c r="G25" s="24"/>
      <c r="H25" s="24"/>
      <c r="I25" s="24"/>
      <c r="J25" s="24"/>
      <c r="K25" s="24"/>
    </row>
    <row r="26" spans="1:11" s="10" customFormat="1" x14ac:dyDescent="0.25">
      <c r="A26" s="25"/>
      <c r="B26" s="25"/>
      <c r="C26" s="34"/>
      <c r="D26" s="24" t="s">
        <v>30</v>
      </c>
      <c r="E26" s="9" t="s">
        <v>9</v>
      </c>
      <c r="F26" s="24">
        <f t="shared" si="1"/>
        <v>0.25</v>
      </c>
      <c r="G26" s="24"/>
      <c r="H26" s="24"/>
      <c r="I26" s="25"/>
      <c r="J26" s="25"/>
      <c r="K26" s="25"/>
    </row>
    <row r="27" spans="1:11" s="10" customFormat="1" x14ac:dyDescent="0.25">
      <c r="A27" s="25"/>
      <c r="B27" s="25"/>
      <c r="C27" s="34"/>
      <c r="D27" s="24" t="s">
        <v>31</v>
      </c>
      <c r="E27" s="9" t="s">
        <v>9</v>
      </c>
      <c r="F27" s="24">
        <f t="shared" si="1"/>
        <v>0.25</v>
      </c>
      <c r="G27" s="24">
        <f>SUM(F22:F27)</f>
        <v>1.5</v>
      </c>
      <c r="H27" s="24"/>
      <c r="I27" s="25"/>
      <c r="J27" s="25"/>
      <c r="K27" s="25"/>
    </row>
    <row r="28" spans="1:11" s="10" customFormat="1" x14ac:dyDescent="0.25">
      <c r="A28" s="25"/>
      <c r="B28" s="25">
        <v>5</v>
      </c>
      <c r="C28" s="35" t="s">
        <v>32</v>
      </c>
      <c r="D28" s="33"/>
      <c r="E28" s="7"/>
      <c r="F28" s="33"/>
      <c r="G28" s="24"/>
      <c r="H28" s="24"/>
      <c r="I28" s="25"/>
      <c r="J28" s="25"/>
      <c r="K28" s="25"/>
    </row>
    <row r="29" spans="1:11" s="8" customFormat="1" x14ac:dyDescent="0.25">
      <c r="A29" s="24"/>
      <c r="B29" s="24"/>
      <c r="C29" s="34"/>
      <c r="D29" s="24" t="s">
        <v>33</v>
      </c>
      <c r="E29" s="9" t="s">
        <v>9</v>
      </c>
      <c r="F29" s="24">
        <f>IF(E29="SI",0.5,0)</f>
        <v>0</v>
      </c>
      <c r="G29" s="24">
        <f>F29</f>
        <v>0</v>
      </c>
      <c r="H29" s="24"/>
      <c r="I29" s="24"/>
      <c r="J29" s="24"/>
      <c r="K29" s="24"/>
    </row>
    <row r="30" spans="1:11" s="8" customFormat="1" x14ac:dyDescent="0.25">
      <c r="A30" s="24"/>
      <c r="B30" s="24">
        <v>6</v>
      </c>
      <c r="C30" s="35" t="s">
        <v>34</v>
      </c>
      <c r="D30" s="33"/>
      <c r="E30" s="7"/>
      <c r="F30" s="33"/>
      <c r="G30" s="24"/>
      <c r="H30" s="24"/>
      <c r="I30" s="24"/>
      <c r="J30" s="24"/>
      <c r="K30" s="24"/>
    </row>
    <row r="31" spans="1:11" x14ac:dyDescent="0.25">
      <c r="C31" s="34">
        <v>3</v>
      </c>
      <c r="D31" s="24" t="s">
        <v>35</v>
      </c>
      <c r="E31" s="9" t="s">
        <v>9</v>
      </c>
      <c r="F31" s="24">
        <f t="shared" ref="F31" si="2">IF(E31="x",2,0)</f>
        <v>2</v>
      </c>
      <c r="G31" s="24"/>
      <c r="H31" s="24"/>
    </row>
    <row r="32" spans="1:11" s="10" customFormat="1" x14ac:dyDescent="0.25">
      <c r="A32" s="25"/>
      <c r="B32" s="25"/>
      <c r="C32" s="34" t="s">
        <v>36</v>
      </c>
      <c r="D32" s="24" t="s">
        <v>37</v>
      </c>
      <c r="E32" s="9" t="s">
        <v>9</v>
      </c>
      <c r="F32" s="22">
        <f>IF(E32="x",2,0)</f>
        <v>2</v>
      </c>
      <c r="G32" s="24">
        <f>SUM(F31:F32)</f>
        <v>4</v>
      </c>
      <c r="H32" s="24"/>
      <c r="I32" s="25"/>
      <c r="J32" s="25"/>
      <c r="K32" s="25"/>
    </row>
    <row r="33" spans="1:11" s="10" customFormat="1" x14ac:dyDescent="0.25">
      <c r="A33" s="25"/>
      <c r="B33" s="25">
        <v>7</v>
      </c>
      <c r="C33" s="33" t="s">
        <v>38</v>
      </c>
      <c r="D33" s="33"/>
      <c r="E33" s="7"/>
      <c r="F33" s="33"/>
      <c r="G33" s="24"/>
      <c r="H33" s="24"/>
      <c r="I33" s="25"/>
      <c r="J33" s="25"/>
      <c r="K33" s="25"/>
    </row>
    <row r="34" spans="1:11" x14ac:dyDescent="0.25">
      <c r="C34" s="24"/>
      <c r="D34" s="24" t="s">
        <v>39</v>
      </c>
      <c r="E34" s="9" t="s">
        <v>9</v>
      </c>
      <c r="F34" s="24">
        <f>IF(E34="x",2,0)</f>
        <v>2</v>
      </c>
      <c r="G34" s="24"/>
      <c r="H34" s="24"/>
    </row>
    <row r="35" spans="1:11" x14ac:dyDescent="0.25">
      <c r="C35" s="24"/>
      <c r="D35" s="24" t="s">
        <v>40</v>
      </c>
      <c r="E35" s="9" t="s">
        <v>9</v>
      </c>
      <c r="F35" s="24">
        <f t="shared" ref="F35:F36" si="3">IF(E35="x",2,0)</f>
        <v>2</v>
      </c>
      <c r="G35" s="24"/>
      <c r="H35" s="24"/>
    </row>
    <row r="36" spans="1:11" x14ac:dyDescent="0.25">
      <c r="C36" s="24"/>
      <c r="D36" s="24" t="s">
        <v>41</v>
      </c>
      <c r="E36" s="9" t="s">
        <v>9</v>
      </c>
      <c r="F36" s="24">
        <f t="shared" si="3"/>
        <v>2</v>
      </c>
      <c r="G36" s="24">
        <f>SUM(F34:F36)</f>
        <v>6</v>
      </c>
      <c r="H36" s="24"/>
    </row>
    <row r="37" spans="1:11" x14ac:dyDescent="0.25">
      <c r="B37" s="22">
        <v>8</v>
      </c>
      <c r="C37" s="33" t="s">
        <v>42</v>
      </c>
      <c r="D37" s="33"/>
      <c r="E37" s="7"/>
      <c r="F37" s="33"/>
      <c r="G37" s="24"/>
      <c r="H37" s="24"/>
    </row>
    <row r="38" spans="1:11" x14ac:dyDescent="0.25">
      <c r="C38" s="24"/>
      <c r="D38" s="24" t="s">
        <v>43</v>
      </c>
      <c r="E38" s="9" t="s">
        <v>9</v>
      </c>
      <c r="F38" s="24">
        <f>IF(E38="x",1,0)</f>
        <v>1</v>
      </c>
      <c r="G38" s="24"/>
      <c r="H38" s="24"/>
    </row>
    <row r="39" spans="1:11" x14ac:dyDescent="0.25">
      <c r="C39" s="24"/>
      <c r="D39" s="24" t="s">
        <v>44</v>
      </c>
      <c r="E39" s="9" t="s">
        <v>9</v>
      </c>
      <c r="F39" s="24">
        <f t="shared" ref="F39" si="4">IF(E39="x",1,0)</f>
        <v>1</v>
      </c>
      <c r="G39" s="24"/>
      <c r="H39" s="24"/>
    </row>
    <row r="40" spans="1:11" x14ac:dyDescent="0.25">
      <c r="C40" s="24"/>
      <c r="D40" s="24" t="s">
        <v>45</v>
      </c>
      <c r="E40" s="9" t="s">
        <v>9</v>
      </c>
      <c r="F40" s="24">
        <f>IF(E40="x",1,0)</f>
        <v>1</v>
      </c>
      <c r="G40" s="24">
        <f>SUM(F38:F40)</f>
        <v>3</v>
      </c>
      <c r="H40" s="24"/>
    </row>
    <row r="41" spans="1:11" ht="18.75" x14ac:dyDescent="0.3">
      <c r="B41" s="28" t="s">
        <v>46</v>
      </c>
      <c r="C41" s="28" t="s">
        <v>47</v>
      </c>
      <c r="D41" s="28" t="s">
        <v>47</v>
      </c>
      <c r="E41" s="11"/>
      <c r="F41" s="41">
        <f>SUM(F6:F40)</f>
        <v>19.5</v>
      </c>
      <c r="G41" s="41">
        <f>SUM(G6:G40)</f>
        <v>19.5</v>
      </c>
    </row>
    <row r="42" spans="1:11" x14ac:dyDescent="0.25">
      <c r="C42" s="24"/>
      <c r="H42" s="24"/>
    </row>
    <row r="43" spans="1:11" s="8" customFormat="1" x14ac:dyDescent="0.25">
      <c r="A43" s="24"/>
      <c r="B43" s="29" t="s">
        <v>48</v>
      </c>
      <c r="C43" s="29"/>
      <c r="D43" s="29"/>
      <c r="E43" s="12"/>
      <c r="F43" s="29"/>
      <c r="G43" s="24"/>
      <c r="H43" s="24"/>
      <c r="I43" s="24"/>
      <c r="J43" s="24"/>
      <c r="K43" s="24"/>
    </row>
    <row r="44" spans="1:11" x14ac:dyDescent="0.25">
      <c r="C44" s="36" t="s">
        <v>49</v>
      </c>
      <c r="D44" s="22" t="s">
        <v>50</v>
      </c>
      <c r="E44" s="9" t="s">
        <v>9</v>
      </c>
      <c r="F44" s="24">
        <f>IF(E44="x",5,0)</f>
        <v>5</v>
      </c>
      <c r="G44" s="24"/>
      <c r="H44" s="24"/>
    </row>
    <row r="45" spans="1:11" x14ac:dyDescent="0.25">
      <c r="C45" s="36" t="s">
        <v>51</v>
      </c>
      <c r="D45" s="22" t="s">
        <v>52</v>
      </c>
      <c r="E45" s="13"/>
      <c r="F45" s="24"/>
      <c r="G45" s="24"/>
      <c r="H45" s="24"/>
    </row>
    <row r="46" spans="1:11" x14ac:dyDescent="0.25">
      <c r="C46" s="36" t="s">
        <v>53</v>
      </c>
      <c r="D46" s="22" t="s">
        <v>54</v>
      </c>
      <c r="E46" s="9" t="s">
        <v>9</v>
      </c>
      <c r="F46" s="24">
        <f>IF(E46="x",5,0)</f>
        <v>5</v>
      </c>
      <c r="G46" s="24"/>
      <c r="H46" s="24"/>
    </row>
    <row r="47" spans="1:11" x14ac:dyDescent="0.25">
      <c r="C47" s="25">
        <v>7</v>
      </c>
      <c r="D47" s="22" t="s">
        <v>55</v>
      </c>
      <c r="E47" s="13"/>
      <c r="F47" s="24"/>
      <c r="G47" s="24"/>
      <c r="H47" s="24"/>
    </row>
    <row r="48" spans="1:11" x14ac:dyDescent="0.25">
      <c r="C48" s="25"/>
      <c r="D48" s="22" t="s">
        <v>56</v>
      </c>
      <c r="E48" s="14" t="e">
        <f>33000/E45</f>
        <v>#DIV/0!</v>
      </c>
      <c r="F48" s="24"/>
      <c r="G48" s="24">
        <f>SUM(F44:F48)</f>
        <v>10</v>
      </c>
      <c r="H48" s="24"/>
    </row>
    <row r="49" spans="1:11" x14ac:dyDescent="0.25">
      <c r="B49" s="22">
        <v>10</v>
      </c>
      <c r="C49" s="33" t="s">
        <v>57</v>
      </c>
      <c r="D49" s="33" t="s">
        <v>58</v>
      </c>
      <c r="E49" s="7"/>
      <c r="F49" s="33"/>
      <c r="G49" s="44"/>
      <c r="I49" s="24" t="s">
        <v>59</v>
      </c>
      <c r="J49" s="24" t="s">
        <v>60</v>
      </c>
      <c r="K49" s="22" t="s">
        <v>61</v>
      </c>
    </row>
    <row r="50" spans="1:11" s="8" customFormat="1" x14ac:dyDescent="0.25">
      <c r="A50" s="24"/>
      <c r="B50" s="24"/>
      <c r="C50" s="24" t="s">
        <v>62</v>
      </c>
      <c r="D50" s="24" t="s">
        <v>63</v>
      </c>
      <c r="E50" s="15" t="e">
        <f>IF(K50&lt;50,"X","")</f>
        <v>#DIV/0!</v>
      </c>
      <c r="F50" s="24" t="e">
        <f>IF(E50="x",1,0)</f>
        <v>#DIV/0!</v>
      </c>
      <c r="G50" s="44"/>
      <c r="H50" s="24"/>
      <c r="I50" s="24"/>
      <c r="J50" s="24"/>
      <c r="K50" s="45" t="e">
        <f>I50/J50</f>
        <v>#DIV/0!</v>
      </c>
    </row>
    <row r="51" spans="1:11" s="8" customFormat="1" x14ac:dyDescent="0.25">
      <c r="A51" s="24"/>
      <c r="B51" s="24"/>
      <c r="C51" s="24"/>
      <c r="D51" s="24" t="s">
        <v>64</v>
      </c>
      <c r="E51" s="15" t="e">
        <f t="shared" ref="E51" si="5">IF(K51&lt;50,"X","")</f>
        <v>#DIV/0!</v>
      </c>
      <c r="F51" s="24" t="e">
        <f t="shared" ref="F51:F59" si="6">IF(E51="x",1,0)</f>
        <v>#DIV/0!</v>
      </c>
      <c r="G51" s="44"/>
      <c r="H51" s="24"/>
      <c r="I51" s="24"/>
      <c r="J51" s="24"/>
      <c r="K51" s="45" t="e">
        <f t="shared" ref="K51:K57" si="7">I51/J51</f>
        <v>#DIV/0!</v>
      </c>
    </row>
    <row r="52" spans="1:11" s="8" customFormat="1" x14ac:dyDescent="0.25">
      <c r="A52" s="24"/>
      <c r="B52" s="24"/>
      <c r="C52" s="24"/>
      <c r="D52" s="24" t="s">
        <v>43</v>
      </c>
      <c r="E52" s="15" t="e">
        <f>IF(K52&lt;30,"X","")</f>
        <v>#DIV/0!</v>
      </c>
      <c r="F52" s="24" t="e">
        <f t="shared" si="6"/>
        <v>#DIV/0!</v>
      </c>
      <c r="G52" s="44"/>
      <c r="H52" s="24"/>
      <c r="I52" s="24"/>
      <c r="J52" s="24"/>
      <c r="K52" s="45" t="e">
        <f t="shared" si="7"/>
        <v>#DIV/0!</v>
      </c>
    </row>
    <row r="53" spans="1:11" s="8" customFormat="1" x14ac:dyDescent="0.25">
      <c r="A53" s="24"/>
      <c r="B53" s="24"/>
      <c r="C53" s="24"/>
      <c r="D53" s="24" t="s">
        <v>65</v>
      </c>
      <c r="E53" s="15" t="e">
        <f>IF(K53&lt;30,"X","")</f>
        <v>#DIV/0!</v>
      </c>
      <c r="F53" s="24" t="e">
        <f t="shared" si="6"/>
        <v>#DIV/0!</v>
      </c>
      <c r="G53" s="44"/>
      <c r="H53" s="24"/>
      <c r="I53" s="24"/>
      <c r="J53" s="23"/>
      <c r="K53" s="45" t="e">
        <f t="shared" si="7"/>
        <v>#DIV/0!</v>
      </c>
    </row>
    <row r="54" spans="1:11" s="8" customFormat="1" x14ac:dyDescent="0.25">
      <c r="A54" s="24"/>
      <c r="B54" s="24"/>
      <c r="C54" s="24"/>
      <c r="D54" s="24" t="s">
        <v>66</v>
      </c>
      <c r="E54" s="15"/>
      <c r="F54" s="24"/>
      <c r="G54" s="44"/>
      <c r="H54" s="24"/>
      <c r="I54" s="24"/>
      <c r="J54" s="23"/>
      <c r="K54" s="45"/>
    </row>
    <row r="55" spans="1:11" s="8" customFormat="1" x14ac:dyDescent="0.25">
      <c r="A55" s="24"/>
      <c r="B55" s="24"/>
      <c r="C55" s="24"/>
      <c r="D55" s="24" t="s">
        <v>67</v>
      </c>
      <c r="E55" s="15" t="e">
        <f>IF(K55&lt;70,"X","")</f>
        <v>#DIV/0!</v>
      </c>
      <c r="F55" s="24" t="e">
        <f t="shared" si="6"/>
        <v>#DIV/0!</v>
      </c>
      <c r="G55" s="44"/>
      <c r="H55" s="24"/>
      <c r="I55" s="24"/>
      <c r="J55" s="23"/>
      <c r="K55" s="45" t="e">
        <f t="shared" si="7"/>
        <v>#DIV/0!</v>
      </c>
    </row>
    <row r="56" spans="1:11" s="8" customFormat="1" x14ac:dyDescent="0.25">
      <c r="A56" s="24"/>
      <c r="B56" s="24"/>
      <c r="C56" s="24"/>
      <c r="D56" s="24" t="s">
        <v>68</v>
      </c>
      <c r="E56" s="15" t="e">
        <f>IF(K56&lt;30,"X","")</f>
        <v>#DIV/0!</v>
      </c>
      <c r="F56" s="24" t="e">
        <f t="shared" si="6"/>
        <v>#DIV/0!</v>
      </c>
      <c r="G56" s="44"/>
      <c r="H56" s="24"/>
      <c r="I56" s="24"/>
      <c r="J56" s="23"/>
      <c r="K56" s="45" t="e">
        <f t="shared" si="7"/>
        <v>#DIV/0!</v>
      </c>
    </row>
    <row r="57" spans="1:11" s="8" customFormat="1" x14ac:dyDescent="0.25">
      <c r="A57" s="24"/>
      <c r="B57" s="24"/>
      <c r="C57" s="24"/>
      <c r="D57" s="24" t="s">
        <v>69</v>
      </c>
      <c r="E57" s="15" t="e">
        <f>IF(K57&lt;25,"X","")</f>
        <v>#DIV/0!</v>
      </c>
      <c r="F57" s="24" t="e">
        <f t="shared" si="6"/>
        <v>#DIV/0!</v>
      </c>
      <c r="G57" s="44"/>
      <c r="H57" s="24"/>
      <c r="I57" s="24"/>
      <c r="J57" s="23"/>
      <c r="K57" s="45" t="e">
        <f t="shared" si="7"/>
        <v>#DIV/0!</v>
      </c>
    </row>
    <row r="58" spans="1:11" s="8" customFormat="1" x14ac:dyDescent="0.25">
      <c r="A58" s="24"/>
      <c r="B58" s="24"/>
      <c r="C58" s="24"/>
      <c r="D58" s="24" t="s">
        <v>70</v>
      </c>
      <c r="E58" s="16" t="s">
        <v>71</v>
      </c>
      <c r="F58" s="24">
        <f t="shared" si="6"/>
        <v>1</v>
      </c>
      <c r="G58" s="44"/>
      <c r="H58" s="24"/>
      <c r="I58" s="24"/>
      <c r="J58" s="24"/>
      <c r="K58" s="46"/>
    </row>
    <row r="59" spans="1:11" s="8" customFormat="1" x14ac:dyDescent="0.25">
      <c r="A59" s="24"/>
      <c r="B59" s="24"/>
      <c r="C59" s="24"/>
      <c r="D59" s="24" t="s">
        <v>72</v>
      </c>
      <c r="E59" s="9"/>
      <c r="F59" s="24">
        <f t="shared" si="6"/>
        <v>0</v>
      </c>
      <c r="G59" s="44" t="e">
        <f>SUM(F50:F59)</f>
        <v>#DIV/0!</v>
      </c>
      <c r="H59" s="24"/>
      <c r="I59" s="24"/>
      <c r="J59" s="24"/>
      <c r="K59" s="46"/>
    </row>
    <row r="60" spans="1:11" ht="18.75" x14ac:dyDescent="0.3">
      <c r="B60" s="28" t="s">
        <v>73</v>
      </c>
      <c r="C60" s="28" t="s">
        <v>74</v>
      </c>
      <c r="D60" s="28" t="s">
        <v>75</v>
      </c>
      <c r="E60" s="17"/>
      <c r="F60" s="41" t="e">
        <f>SUM(F44:F59)</f>
        <v>#DIV/0!</v>
      </c>
      <c r="G60" s="41" t="e">
        <f>SUM(G44:G59)</f>
        <v>#DIV/0!</v>
      </c>
    </row>
    <row r="62" spans="1:11" x14ac:dyDescent="0.25">
      <c r="B62" s="29" t="s">
        <v>76</v>
      </c>
      <c r="C62" s="29"/>
      <c r="D62" s="29"/>
      <c r="E62" s="12"/>
      <c r="F62" s="29"/>
    </row>
    <row r="63" spans="1:11" x14ac:dyDescent="0.25">
      <c r="B63" s="24"/>
      <c r="C63" s="24"/>
      <c r="D63" s="24" t="s">
        <v>77</v>
      </c>
      <c r="E63" s="9" t="s">
        <v>9</v>
      </c>
      <c r="F63" s="24">
        <f>IF(E63="x",2,0)</f>
        <v>2</v>
      </c>
      <c r="G63" s="24"/>
    </row>
    <row r="64" spans="1:11" x14ac:dyDescent="0.25">
      <c r="B64" s="24"/>
      <c r="C64" s="24"/>
      <c r="D64" s="24" t="s">
        <v>78</v>
      </c>
      <c r="E64" s="9" t="s">
        <v>9</v>
      </c>
      <c r="F64" s="24">
        <f t="shared" ref="F64:F72" si="8">IF(E64="x",2,0)</f>
        <v>2</v>
      </c>
      <c r="G64" s="24"/>
    </row>
    <row r="65" spans="1:11" x14ac:dyDescent="0.25">
      <c r="B65" s="24"/>
      <c r="C65" s="24"/>
      <c r="D65" s="24" t="s">
        <v>79</v>
      </c>
      <c r="E65" s="9" t="s">
        <v>9</v>
      </c>
      <c r="F65" s="24">
        <f t="shared" si="8"/>
        <v>2</v>
      </c>
      <c r="G65" s="24"/>
    </row>
    <row r="66" spans="1:11" x14ac:dyDescent="0.25">
      <c r="B66" s="24"/>
      <c r="C66" s="24"/>
      <c r="D66" s="24" t="s">
        <v>80</v>
      </c>
      <c r="E66" s="9" t="s">
        <v>9</v>
      </c>
      <c r="F66" s="24">
        <f t="shared" si="8"/>
        <v>2</v>
      </c>
      <c r="G66" s="24"/>
    </row>
    <row r="67" spans="1:11" x14ac:dyDescent="0.25">
      <c r="B67" s="24"/>
      <c r="C67" s="24"/>
      <c r="D67" s="24" t="s">
        <v>81</v>
      </c>
      <c r="E67" s="9" t="s">
        <v>9</v>
      </c>
      <c r="F67" s="24">
        <f t="shared" si="8"/>
        <v>2</v>
      </c>
      <c r="G67" s="24"/>
    </row>
    <row r="68" spans="1:11" x14ac:dyDescent="0.25">
      <c r="B68" s="24"/>
      <c r="C68" s="24"/>
      <c r="D68" s="24" t="s">
        <v>82</v>
      </c>
      <c r="E68" s="9" t="s">
        <v>9</v>
      </c>
      <c r="F68" s="24">
        <f t="shared" si="8"/>
        <v>2</v>
      </c>
      <c r="G68" s="24"/>
    </row>
    <row r="69" spans="1:11" x14ac:dyDescent="0.25">
      <c r="B69" s="24"/>
      <c r="C69" s="24"/>
      <c r="D69" s="24" t="s">
        <v>83</v>
      </c>
      <c r="E69" s="9" t="s">
        <v>9</v>
      </c>
      <c r="F69" s="24">
        <f t="shared" si="8"/>
        <v>2</v>
      </c>
      <c r="G69" s="24"/>
    </row>
    <row r="70" spans="1:11" x14ac:dyDescent="0.25">
      <c r="B70" s="24"/>
      <c r="C70" s="24"/>
      <c r="D70" s="24" t="s">
        <v>84</v>
      </c>
      <c r="E70" s="9" t="s">
        <v>9</v>
      </c>
      <c r="F70" s="24">
        <f t="shared" si="8"/>
        <v>2</v>
      </c>
      <c r="G70" s="24"/>
    </row>
    <row r="71" spans="1:11" x14ac:dyDescent="0.25">
      <c r="B71" s="24"/>
      <c r="C71" s="24"/>
      <c r="D71" s="24" t="s">
        <v>85</v>
      </c>
      <c r="E71" s="9" t="s">
        <v>9</v>
      </c>
      <c r="F71" s="24">
        <f t="shared" si="8"/>
        <v>2</v>
      </c>
      <c r="G71" s="24"/>
    </row>
    <row r="72" spans="1:11" s="18" customFormat="1" x14ac:dyDescent="0.25">
      <c r="A72" s="26"/>
      <c r="B72" s="26"/>
      <c r="C72" s="26"/>
      <c r="D72" s="24" t="s">
        <v>86</v>
      </c>
      <c r="E72" s="19" t="s">
        <v>9</v>
      </c>
      <c r="F72" s="24">
        <f t="shared" si="8"/>
        <v>2</v>
      </c>
      <c r="G72" s="26">
        <f>SUM(F63:F72)</f>
        <v>20</v>
      </c>
      <c r="H72" s="26"/>
      <c r="I72" s="26"/>
      <c r="J72" s="26"/>
      <c r="K72" s="26"/>
    </row>
    <row r="73" spans="1:11" ht="18.75" x14ac:dyDescent="0.3">
      <c r="B73" s="28" t="s">
        <v>46</v>
      </c>
      <c r="C73" s="28" t="s">
        <v>87</v>
      </c>
      <c r="D73" s="28"/>
      <c r="E73" s="17"/>
      <c r="F73" s="42">
        <f>SUM(F63:F72)</f>
        <v>20</v>
      </c>
      <c r="G73" s="41">
        <f>F73</f>
        <v>20</v>
      </c>
    </row>
    <row r="75" spans="1:11" x14ac:dyDescent="0.25">
      <c r="B75" s="29" t="s">
        <v>88</v>
      </c>
      <c r="C75" s="29"/>
      <c r="D75" s="29"/>
      <c r="E75" s="12"/>
      <c r="F75" s="29"/>
    </row>
    <row r="76" spans="1:11" s="8" customFormat="1" x14ac:dyDescent="0.25">
      <c r="A76" s="24"/>
      <c r="B76" s="30">
        <v>12</v>
      </c>
      <c r="C76" s="33" t="s">
        <v>89</v>
      </c>
      <c r="D76" s="33"/>
      <c r="E76" s="6"/>
      <c r="F76" s="33"/>
      <c r="G76" s="24"/>
      <c r="H76" s="24"/>
      <c r="I76" s="24"/>
      <c r="J76" s="24"/>
      <c r="K76" s="24"/>
    </row>
    <row r="77" spans="1:11" x14ac:dyDescent="0.25">
      <c r="D77" s="22" t="s">
        <v>90</v>
      </c>
      <c r="E77" s="9" t="s">
        <v>9</v>
      </c>
      <c r="F77" s="22">
        <f>IF(E77="x",1,0)</f>
        <v>1</v>
      </c>
    </row>
    <row r="78" spans="1:11" x14ac:dyDescent="0.25">
      <c r="D78" s="22" t="s">
        <v>91</v>
      </c>
      <c r="E78" s="9" t="s">
        <v>9</v>
      </c>
      <c r="F78" s="22">
        <f t="shared" ref="F78:F95" si="9">IF(E78="x",1,0)</f>
        <v>1</v>
      </c>
    </row>
    <row r="79" spans="1:11" x14ac:dyDescent="0.25">
      <c r="D79" s="22" t="s">
        <v>92</v>
      </c>
      <c r="E79" s="9" t="s">
        <v>9</v>
      </c>
      <c r="F79" s="22">
        <f t="shared" si="9"/>
        <v>1</v>
      </c>
    </row>
    <row r="80" spans="1:11" x14ac:dyDescent="0.25">
      <c r="D80" s="22" t="s">
        <v>93</v>
      </c>
      <c r="E80" s="9" t="s">
        <v>9</v>
      </c>
      <c r="F80" s="22">
        <f t="shared" si="9"/>
        <v>1</v>
      </c>
    </row>
    <row r="81" spans="1:7" x14ac:dyDescent="0.25">
      <c r="D81" s="22" t="s">
        <v>94</v>
      </c>
      <c r="E81" s="9" t="s">
        <v>9</v>
      </c>
      <c r="F81" s="22">
        <f t="shared" si="9"/>
        <v>1</v>
      </c>
    </row>
    <row r="82" spans="1:7" x14ac:dyDescent="0.25">
      <c r="D82" s="22" t="s">
        <v>95</v>
      </c>
      <c r="E82" s="9" t="s">
        <v>9</v>
      </c>
      <c r="F82" s="22">
        <f t="shared" si="9"/>
        <v>1</v>
      </c>
      <c r="G82" s="22">
        <f>SUM(F77:F82)</f>
        <v>6</v>
      </c>
    </row>
    <row r="83" spans="1:7" x14ac:dyDescent="0.25">
      <c r="A83" s="24"/>
      <c r="B83" s="22">
        <v>13</v>
      </c>
      <c r="C83" s="33" t="s">
        <v>96</v>
      </c>
      <c r="D83" s="33"/>
      <c r="E83" s="7"/>
    </row>
    <row r="84" spans="1:7" x14ac:dyDescent="0.25">
      <c r="A84" s="24"/>
      <c r="D84" s="22" t="s">
        <v>97</v>
      </c>
      <c r="E84" s="9" t="s">
        <v>9</v>
      </c>
      <c r="F84" s="22">
        <f t="shared" si="9"/>
        <v>1</v>
      </c>
    </row>
    <row r="85" spans="1:7" x14ac:dyDescent="0.25">
      <c r="A85" s="24"/>
      <c r="D85" s="22" t="s">
        <v>98</v>
      </c>
      <c r="E85" s="9" t="s">
        <v>9</v>
      </c>
      <c r="F85" s="22">
        <f>IF(E85="x",2,0)</f>
        <v>2</v>
      </c>
    </row>
    <row r="86" spans="1:7" x14ac:dyDescent="0.25">
      <c r="A86" s="24"/>
      <c r="D86" s="22" t="s">
        <v>99</v>
      </c>
      <c r="E86" s="9" t="s">
        <v>9</v>
      </c>
      <c r="F86" s="22">
        <f t="shared" si="9"/>
        <v>1</v>
      </c>
    </row>
    <row r="87" spans="1:7" x14ac:dyDescent="0.25">
      <c r="A87" s="24"/>
      <c r="D87" s="22" t="s">
        <v>100</v>
      </c>
      <c r="E87" s="9" t="s">
        <v>9</v>
      </c>
      <c r="F87" s="22">
        <f t="shared" si="9"/>
        <v>1</v>
      </c>
    </row>
    <row r="88" spans="1:7" x14ac:dyDescent="0.25">
      <c r="A88" s="24"/>
      <c r="D88" s="22" t="s">
        <v>101</v>
      </c>
      <c r="E88" s="9" t="s">
        <v>9</v>
      </c>
      <c r="F88" s="22">
        <f>IF(E88="x",2,0)</f>
        <v>2</v>
      </c>
    </row>
    <row r="89" spans="1:7" x14ac:dyDescent="0.25">
      <c r="A89" s="24"/>
      <c r="D89" s="22" t="s">
        <v>102</v>
      </c>
      <c r="E89" s="9" t="s">
        <v>9</v>
      </c>
      <c r="F89" s="22">
        <f t="shared" si="9"/>
        <v>1</v>
      </c>
    </row>
    <row r="90" spans="1:7" x14ac:dyDescent="0.25">
      <c r="A90" s="24"/>
      <c r="D90" s="22" t="s">
        <v>95</v>
      </c>
      <c r="E90" s="9" t="s">
        <v>9</v>
      </c>
      <c r="F90" s="22">
        <f t="shared" si="9"/>
        <v>1</v>
      </c>
      <c r="G90" s="22">
        <f>SUM(F84:F90)</f>
        <v>9</v>
      </c>
    </row>
    <row r="91" spans="1:7" x14ac:dyDescent="0.25">
      <c r="A91" s="24"/>
      <c r="B91" s="22">
        <v>14</v>
      </c>
      <c r="C91" s="33" t="s">
        <v>103</v>
      </c>
      <c r="D91" s="33"/>
      <c r="E91" s="7"/>
    </row>
    <row r="92" spans="1:7" x14ac:dyDescent="0.25">
      <c r="A92" s="24"/>
      <c r="D92" s="22" t="s">
        <v>104</v>
      </c>
      <c r="E92" s="9" t="s">
        <v>9</v>
      </c>
      <c r="F92" s="22">
        <f t="shared" si="9"/>
        <v>1</v>
      </c>
    </row>
    <row r="93" spans="1:7" x14ac:dyDescent="0.25">
      <c r="A93" s="24"/>
      <c r="D93" s="22" t="s">
        <v>105</v>
      </c>
      <c r="E93" s="9" t="s">
        <v>9</v>
      </c>
      <c r="F93" s="22">
        <f t="shared" si="9"/>
        <v>1</v>
      </c>
    </row>
    <row r="94" spans="1:7" x14ac:dyDescent="0.25">
      <c r="A94" s="24"/>
      <c r="D94" s="22" t="s">
        <v>106</v>
      </c>
      <c r="E94" s="9" t="s">
        <v>9</v>
      </c>
      <c r="F94" s="22">
        <f>IF(E94="x",2,0)</f>
        <v>2</v>
      </c>
    </row>
    <row r="95" spans="1:7" x14ac:dyDescent="0.25">
      <c r="A95" s="24"/>
      <c r="D95" s="22" t="s">
        <v>107</v>
      </c>
      <c r="E95" s="9" t="s">
        <v>9</v>
      </c>
      <c r="F95" s="22">
        <f t="shared" si="9"/>
        <v>1</v>
      </c>
      <c r="G95" s="22">
        <f>SUM(F92:F95)</f>
        <v>5</v>
      </c>
    </row>
    <row r="96" spans="1:7" ht="18.75" x14ac:dyDescent="0.3">
      <c r="A96" s="24"/>
      <c r="B96" s="28" t="s">
        <v>108</v>
      </c>
      <c r="C96" s="28"/>
      <c r="D96" s="28"/>
      <c r="E96" s="17"/>
      <c r="F96" s="42">
        <f>SUM(F77:F95)</f>
        <v>20</v>
      </c>
      <c r="G96" s="42">
        <f>F96</f>
        <v>20</v>
      </c>
    </row>
    <row r="98" spans="1:11" x14ac:dyDescent="0.25">
      <c r="B98" s="29" t="s">
        <v>109</v>
      </c>
      <c r="C98" s="37"/>
      <c r="D98" s="37"/>
      <c r="E98" s="20"/>
      <c r="F98" s="37"/>
    </row>
    <row r="99" spans="1:11" s="8" customFormat="1" x14ac:dyDescent="0.25">
      <c r="A99" s="24"/>
      <c r="B99" s="30">
        <v>15</v>
      </c>
      <c r="C99" s="33" t="s">
        <v>110</v>
      </c>
      <c r="D99" s="40" t="s">
        <v>12</v>
      </c>
      <c r="E99" s="6"/>
      <c r="F99" s="24"/>
      <c r="G99" s="24"/>
      <c r="H99" s="24"/>
      <c r="I99" s="24"/>
      <c r="J99" s="24"/>
      <c r="K99" s="24"/>
    </row>
    <row r="100" spans="1:11" x14ac:dyDescent="0.25">
      <c r="D100" s="22" t="s">
        <v>111</v>
      </c>
      <c r="E100" s="9"/>
      <c r="F100" s="22">
        <f t="shared" ref="F100:F124" si="10">IF(E100="x",1,0)</f>
        <v>0</v>
      </c>
    </row>
    <row r="101" spans="1:11" x14ac:dyDescent="0.25">
      <c r="C101" s="38"/>
      <c r="D101" s="22" t="s">
        <v>112</v>
      </c>
      <c r="E101" s="9"/>
      <c r="F101" s="22">
        <f t="shared" si="10"/>
        <v>0</v>
      </c>
    </row>
    <row r="102" spans="1:11" x14ac:dyDescent="0.25">
      <c r="D102" s="22" t="s">
        <v>113</v>
      </c>
      <c r="E102" s="9" t="s">
        <v>9</v>
      </c>
      <c r="F102" s="22">
        <f>IF(E102="x",2,0)</f>
        <v>2</v>
      </c>
      <c r="G102" s="22">
        <f>SUM(F100:F102)</f>
        <v>2</v>
      </c>
    </row>
    <row r="103" spans="1:11" x14ac:dyDescent="0.25">
      <c r="C103" s="39" t="s">
        <v>114</v>
      </c>
      <c r="D103" s="22" t="s">
        <v>115</v>
      </c>
      <c r="E103" s="13"/>
    </row>
    <row r="104" spans="1:11" x14ac:dyDescent="0.25">
      <c r="C104" s="39" t="s">
        <v>116</v>
      </c>
      <c r="D104" s="22" t="s">
        <v>117</v>
      </c>
      <c r="E104" s="13"/>
    </row>
    <row r="105" spans="1:11" s="10" customFormat="1" x14ac:dyDescent="0.25">
      <c r="A105" s="25"/>
      <c r="B105" s="25">
        <v>16</v>
      </c>
      <c r="C105" s="33" t="s">
        <v>118</v>
      </c>
      <c r="D105" s="33"/>
      <c r="E105" s="7"/>
      <c r="F105" s="33"/>
      <c r="G105" s="24"/>
      <c r="H105" s="24"/>
      <c r="I105" s="25"/>
      <c r="J105" s="25"/>
      <c r="K105" s="25"/>
    </row>
    <row r="106" spans="1:11" x14ac:dyDescent="0.25">
      <c r="C106" s="24"/>
      <c r="D106" s="24" t="s">
        <v>119</v>
      </c>
      <c r="E106" s="9" t="s">
        <v>9</v>
      </c>
      <c r="F106" s="24">
        <f>IF(E106="x",0.4,0)</f>
        <v>0.4</v>
      </c>
      <c r="G106" s="24"/>
      <c r="H106" s="24"/>
    </row>
    <row r="107" spans="1:11" x14ac:dyDescent="0.25">
      <c r="C107" s="24"/>
      <c r="D107" s="24" t="s">
        <v>120</v>
      </c>
      <c r="E107" s="9" t="s">
        <v>9</v>
      </c>
      <c r="F107" s="24">
        <f t="shared" ref="F107:F110" si="11">IF(E107="x",0.4,0)</f>
        <v>0.4</v>
      </c>
      <c r="G107" s="24"/>
      <c r="H107" s="24"/>
    </row>
    <row r="108" spans="1:11" x14ac:dyDescent="0.25">
      <c r="C108" s="24"/>
      <c r="D108" s="24" t="s">
        <v>121</v>
      </c>
      <c r="E108" s="9" t="s">
        <v>9</v>
      </c>
      <c r="F108" s="24">
        <f t="shared" si="11"/>
        <v>0.4</v>
      </c>
      <c r="G108" s="24"/>
      <c r="H108" s="24"/>
    </row>
    <row r="109" spans="1:11" x14ac:dyDescent="0.25">
      <c r="C109" s="24"/>
      <c r="D109" s="24" t="s">
        <v>122</v>
      </c>
      <c r="E109" s="9" t="s">
        <v>9</v>
      </c>
      <c r="F109" s="24">
        <f t="shared" si="11"/>
        <v>0.4</v>
      </c>
      <c r="G109" s="24"/>
      <c r="H109" s="24"/>
    </row>
    <row r="110" spans="1:11" x14ac:dyDescent="0.25">
      <c r="C110" s="24"/>
      <c r="D110" s="24" t="s">
        <v>95</v>
      </c>
      <c r="E110" s="9" t="s">
        <v>9</v>
      </c>
      <c r="F110" s="24">
        <f t="shared" si="11"/>
        <v>0.4</v>
      </c>
      <c r="G110" s="24">
        <f>SUM(F106:F110)</f>
        <v>2</v>
      </c>
      <c r="H110" s="24"/>
    </row>
    <row r="111" spans="1:11" x14ac:dyDescent="0.25">
      <c r="B111" s="22">
        <v>17</v>
      </c>
      <c r="C111" s="33" t="s">
        <v>123</v>
      </c>
      <c r="D111" s="33"/>
      <c r="E111" s="6"/>
    </row>
    <row r="112" spans="1:11" x14ac:dyDescent="0.25">
      <c r="D112" s="22" t="s">
        <v>124</v>
      </c>
      <c r="E112" s="9" t="s">
        <v>9</v>
      </c>
      <c r="F112" s="22">
        <f>IF(E112="x",1,0)</f>
        <v>1</v>
      </c>
    </row>
    <row r="113" spans="1:7" x14ac:dyDescent="0.25">
      <c r="D113" s="22" t="s">
        <v>125</v>
      </c>
      <c r="E113" s="9" t="s">
        <v>9</v>
      </c>
      <c r="F113" s="22">
        <f>IF(E113="x",1,0)</f>
        <v>1</v>
      </c>
    </row>
    <row r="114" spans="1:7" x14ac:dyDescent="0.25">
      <c r="D114" s="22" t="s">
        <v>126</v>
      </c>
      <c r="E114" s="9" t="s">
        <v>9</v>
      </c>
      <c r="F114" s="22">
        <f>IF(E114="x",3,0)</f>
        <v>3</v>
      </c>
    </row>
    <row r="115" spans="1:7" x14ac:dyDescent="0.25">
      <c r="D115" s="22" t="s">
        <v>127</v>
      </c>
      <c r="E115" s="9" t="s">
        <v>9</v>
      </c>
      <c r="F115" s="22">
        <f t="shared" ref="F115:F116" si="12">IF(E115="x",2,0)</f>
        <v>2</v>
      </c>
    </row>
    <row r="116" spans="1:7" x14ac:dyDescent="0.25">
      <c r="D116" s="22" t="s">
        <v>128</v>
      </c>
      <c r="E116" s="9" t="s">
        <v>9</v>
      </c>
      <c r="F116" s="22">
        <f t="shared" si="12"/>
        <v>2</v>
      </c>
    </row>
    <row r="117" spans="1:7" x14ac:dyDescent="0.25">
      <c r="D117" s="22" t="s">
        <v>129</v>
      </c>
      <c r="E117" s="9" t="s">
        <v>9</v>
      </c>
      <c r="F117" s="22">
        <f>IF(E117="x",1,0)</f>
        <v>1</v>
      </c>
    </row>
    <row r="118" spans="1:7" x14ac:dyDescent="0.25">
      <c r="D118" s="22" t="s">
        <v>130</v>
      </c>
      <c r="E118" s="9" t="s">
        <v>9</v>
      </c>
      <c r="F118" s="22">
        <f>IF(E118="x",1,0)</f>
        <v>1</v>
      </c>
    </row>
    <row r="119" spans="1:7" x14ac:dyDescent="0.25">
      <c r="D119" s="22" t="s">
        <v>131</v>
      </c>
      <c r="E119" s="9" t="s">
        <v>9</v>
      </c>
      <c r="F119" s="22">
        <f>IF(E119="x",1,0)</f>
        <v>1</v>
      </c>
      <c r="G119" s="22">
        <f>SUM(F112:F119)</f>
        <v>12</v>
      </c>
    </row>
    <row r="120" spans="1:7" x14ac:dyDescent="0.25">
      <c r="B120" s="22">
        <v>18</v>
      </c>
      <c r="C120" s="33" t="s">
        <v>132</v>
      </c>
      <c r="D120" s="33"/>
      <c r="E120" s="6"/>
    </row>
    <row r="121" spans="1:7" x14ac:dyDescent="0.25">
      <c r="D121" s="22" t="s">
        <v>133</v>
      </c>
      <c r="E121" s="13"/>
    </row>
    <row r="122" spans="1:7" x14ac:dyDescent="0.25">
      <c r="D122" s="22" t="s">
        <v>134</v>
      </c>
      <c r="E122" s="13"/>
    </row>
    <row r="123" spans="1:7" x14ac:dyDescent="0.25">
      <c r="D123" s="22" t="s">
        <v>135</v>
      </c>
      <c r="E123" s="9" t="s">
        <v>9</v>
      </c>
      <c r="F123" s="22">
        <f>IF(E123="x",4,0)</f>
        <v>4</v>
      </c>
    </row>
    <row r="124" spans="1:7" x14ac:dyDescent="0.25">
      <c r="D124" s="22" t="s">
        <v>136</v>
      </c>
      <c r="E124" s="9"/>
      <c r="F124" s="22">
        <f t="shared" si="10"/>
        <v>0</v>
      </c>
    </row>
    <row r="125" spans="1:7" x14ac:dyDescent="0.25">
      <c r="D125" s="22" t="s">
        <v>137</v>
      </c>
      <c r="E125" s="9"/>
      <c r="F125" s="22">
        <f>IF(E125="x",0,0)</f>
        <v>0</v>
      </c>
      <c r="G125" s="22">
        <f>SUM(F123:F125)</f>
        <v>4</v>
      </c>
    </row>
    <row r="126" spans="1:7" ht="18.75" x14ac:dyDescent="0.3">
      <c r="A126" s="24"/>
      <c r="B126" s="28" t="s">
        <v>138</v>
      </c>
      <c r="C126" s="28"/>
      <c r="D126" s="28"/>
      <c r="E126" s="17"/>
      <c r="F126" s="42">
        <f>SUM(F100:F125)</f>
        <v>20</v>
      </c>
      <c r="G126" s="42">
        <f>F126</f>
        <v>20</v>
      </c>
    </row>
    <row r="128" spans="1:7" ht="21" x14ac:dyDescent="0.35">
      <c r="B128" s="31" t="s">
        <v>139</v>
      </c>
      <c r="F128" s="43" t="e">
        <f>F41+F60+F73+F96+F126</f>
        <v>#DIV/0!</v>
      </c>
      <c r="G128" s="43" t="e">
        <f>G41+G60+G73+G96+G126</f>
        <v>#DIV/0!</v>
      </c>
    </row>
  </sheetData>
  <sheetProtection password="8B79" sheet="1" objects="1" scenarios="1"/>
  <conditionalFormatting sqref="E7">
    <cfRule type="cellIs" dxfId="1" priority="2" operator="equal">
      <formula>"X"</formula>
    </cfRule>
  </conditionalFormatting>
  <conditionalFormatting sqref="E6">
    <cfRule type="cellIs" dxfId="0" priority="1" operator="equal">
      <formula>"X"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MIUR</cp:lastModifiedBy>
  <dcterms:created xsi:type="dcterms:W3CDTF">2014-12-15T12:06:40Z</dcterms:created>
  <dcterms:modified xsi:type="dcterms:W3CDTF">2014-12-15T12:08:35Z</dcterms:modified>
</cp:coreProperties>
</file>